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yvadec.sharepoint.com/Relation_Adhérent/Service adhrents/OBSERVATOIRE/SINOE - OEC/2025/"/>
    </mc:Choice>
  </mc:AlternateContent>
  <xr:revisionPtr revIDLastSave="0" documentId="8_{643D1A04-9F17-4D9A-93A1-B87082B0C17E}" xr6:coauthVersionLast="47" xr6:coauthVersionMax="47" xr10:uidLastSave="{00000000-0000-0000-0000-000000000000}"/>
  <bookViews>
    <workbookView xWindow="-28920" yWindow="1080" windowWidth="29040" windowHeight="15720" xr2:uid="{D8170216-E8FC-4193-B4B8-7C54FE14701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E2" i="1" l="1"/>
  <c r="G2" i="1" s="1"/>
  <c r="C21" i="1"/>
  <c r="D21" i="1"/>
  <c r="F21" i="1"/>
  <c r="B21" i="1"/>
  <c r="G6" i="1"/>
  <c r="G7" i="1"/>
  <c r="G8" i="1"/>
  <c r="G9" i="1"/>
  <c r="G10" i="1"/>
  <c r="E3" i="1"/>
  <c r="E21" i="1" s="1"/>
  <c r="G21" i="1" s="1"/>
  <c r="E4" i="1"/>
  <c r="G4" i="1" s="1"/>
  <c r="E5" i="1"/>
  <c r="G5" i="1" s="1"/>
  <c r="E6" i="1"/>
  <c r="E7" i="1"/>
  <c r="E8" i="1"/>
  <c r="E9" i="1"/>
  <c r="E10" i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G3" i="1" l="1"/>
</calcChain>
</file>

<file path=xl/sharedStrings.xml><?xml version="1.0" encoding="utf-8"?>
<sst xmlns="http://schemas.openxmlformats.org/spreadsheetml/2006/main" count="27" uniqueCount="27">
  <si>
    <t>Territoire</t>
  </si>
  <si>
    <t>CA Bastia</t>
  </si>
  <si>
    <t>CA Pays Ajaccien</t>
  </si>
  <si>
    <t>CC Alta Rocca</t>
  </si>
  <si>
    <t>CC Calvi Balagne</t>
  </si>
  <si>
    <t>CC Cap Corse</t>
  </si>
  <si>
    <t>CC Castagniccia Casinca</t>
  </si>
  <si>
    <t>CC Celavu Prunelli</t>
  </si>
  <si>
    <t>CC Centre Corse</t>
  </si>
  <si>
    <t>CC Costa Verde</t>
  </si>
  <si>
    <t>CC Fium Orbu Castellu</t>
  </si>
  <si>
    <t>CC Ile Rousse Balagne</t>
  </si>
  <si>
    <t>CC Marana Golo</t>
  </si>
  <si>
    <t>CC Nebbiu Conca d Oru</t>
  </si>
  <si>
    <t>CC Oriente</t>
  </si>
  <si>
    <t>CC Pasquale Paoli</t>
  </si>
  <si>
    <t>CC Pieve Ornano</t>
  </si>
  <si>
    <t>CC Sartenais Valinco</t>
  </si>
  <si>
    <t>CC Spelunca Liamone</t>
  </si>
  <si>
    <t>CC Sud Corse</t>
  </si>
  <si>
    <t>Composteur de jardin</t>
  </si>
  <si>
    <t>Population desservie</t>
  </si>
  <si>
    <t>Pop Insee 2024</t>
  </si>
  <si>
    <t>Taux de couverture compostage</t>
  </si>
  <si>
    <t>Composteur partagé</t>
  </si>
  <si>
    <t>Lombricomposteur</t>
  </si>
  <si>
    <t>tonnage détourné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</si>
</sst>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9" fontId="0" fillId="0" borderId="0" xfId="0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14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05C945-843E-41CE-AE8F-1E25A37FC759}" name="Tableau1" displayName="Tableau1" ref="A1:H21" totalsRowCount="1">
  <autoFilter ref="A1:H20" xr:uid="{C505C945-843E-41CE-AE8F-1E25A37FC759}"/>
  <tableColumns count="8">
    <tableColumn id="1" xr3:uid="{E4252281-35C3-4924-824B-423AFEAC6C39}" name="Territoire"/>
    <tableColumn id="2" xr3:uid="{D0A51504-4652-4C3A-8707-6A0E5AC33657}" name="Composteur de jardin" totalsRowFunction="sum" dataDxfId="12" totalsRowDxfId="6"/>
    <tableColumn id="3" xr3:uid="{E3120850-8ADC-4A91-8D77-5D1C3C219177}" name="Lombricomposteur" totalsRowFunction="sum" dataDxfId="11" totalsRowDxfId="5"/>
    <tableColumn id="4" xr3:uid="{A27C5558-D643-4A36-A4BD-444DF48F5379}" name="Composteur partagé" totalsRowFunction="sum" dataDxfId="10" totalsRowDxfId="4"/>
    <tableColumn id="5" xr3:uid="{77F78C16-D64B-455C-992A-B23CE50607BF}" name="Population desservie" totalsRowFunction="sum" dataDxfId="9" totalsRowDxfId="3">
      <calculatedColumnFormula>+D2*34*2.2+C2*2.2+B2*2.2</calculatedColumnFormula>
    </tableColumn>
    <tableColumn id="6" xr3:uid="{4E870A21-EB1A-456F-89FD-30B4F51912FC}" name="Pop Insee 2024" totalsRowFunction="sum" dataDxfId="8" totalsRowDxfId="2"/>
    <tableColumn id="7" xr3:uid="{C596A1F8-DED3-485F-AAA2-1649FF55C3EB}" name="Taux de couverture compostage" totalsRowFunction="custom" dataDxfId="13" totalsRowDxfId="1" dataCellStyle="Pourcentage">
      <calculatedColumnFormula>+E2/F2</calculatedColumnFormula>
      <totalsRowFormula>+Tableau1[[#Totals],[Population desservie]]/Tableau1[[#Totals],[Pop Insee 2024]]</totalsRowFormula>
    </tableColumn>
    <tableColumn id="8" xr3:uid="{92B888C2-38F1-484B-AE92-5BF7B14ADC9D}" name="tonnage détourné" totalsRowFunction="sum" dataDxfId="7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15FF-8026-43AE-9806-091613975166}">
  <dimension ref="A1:H21"/>
  <sheetViews>
    <sheetView tabSelected="1" workbookViewId="0">
      <selection activeCell="K25" sqref="K25"/>
    </sheetView>
  </sheetViews>
  <sheetFormatPr baseColWidth="10" defaultRowHeight="15" x14ac:dyDescent="0.25"/>
  <cols>
    <col min="1" max="1" width="24" customWidth="1"/>
    <col min="2" max="2" width="14.85546875" style="1" customWidth="1"/>
    <col min="3" max="3" width="20.85546875" style="1" customWidth="1"/>
    <col min="4" max="4" width="15.85546875" style="1" customWidth="1"/>
    <col min="5" max="5" width="21.5703125" style="1" customWidth="1"/>
    <col min="6" max="6" width="16.140625" style="1" customWidth="1"/>
    <col min="7" max="7" width="17.42578125" style="1" customWidth="1"/>
  </cols>
  <sheetData>
    <row r="1" spans="1:8" ht="45" x14ac:dyDescent="0.25">
      <c r="A1" s="5" t="s">
        <v>0</v>
      </c>
      <c r="B1" s="4" t="s">
        <v>20</v>
      </c>
      <c r="C1" s="6" t="s">
        <v>25</v>
      </c>
      <c r="D1" s="4" t="s">
        <v>24</v>
      </c>
      <c r="E1" s="6" t="s">
        <v>21</v>
      </c>
      <c r="F1" s="4" t="s">
        <v>22</v>
      </c>
      <c r="G1" s="3" t="s">
        <v>23</v>
      </c>
      <c r="H1" s="4" t="s">
        <v>26</v>
      </c>
    </row>
    <row r="2" spans="1:8" x14ac:dyDescent="0.25">
      <c r="A2" t="s">
        <v>1</v>
      </c>
      <c r="B2" s="7">
        <v>2643</v>
      </c>
      <c r="C2" s="7">
        <v>470</v>
      </c>
      <c r="D2" s="7">
        <v>5</v>
      </c>
      <c r="E2" s="7">
        <f>+D2*34*2.2+C2*2.2+B2*2.2</f>
        <v>7222.6</v>
      </c>
      <c r="F2" s="7">
        <v>62933</v>
      </c>
      <c r="G2" s="2">
        <f>+E2/F2</f>
        <v>0.11476649770390733</v>
      </c>
      <c r="H2" s="7">
        <v>335.12928399999993</v>
      </c>
    </row>
    <row r="3" spans="1:8" x14ac:dyDescent="0.25">
      <c r="A3" t="s">
        <v>2</v>
      </c>
      <c r="B3" s="7">
        <v>7680</v>
      </c>
      <c r="C3" s="7">
        <v>861</v>
      </c>
      <c r="D3" s="7">
        <v>8</v>
      </c>
      <c r="E3" s="7">
        <f t="shared" ref="E3:E20" si="0">+D3*34*2.2+C3*2.2+B3*2.2</f>
        <v>19388.599999999999</v>
      </c>
      <c r="F3" s="7">
        <v>91202</v>
      </c>
      <c r="G3" s="2">
        <f t="shared" ref="G3:G20" si="1">+E3/F3</f>
        <v>0.21258963619218876</v>
      </c>
      <c r="H3" s="7">
        <v>915.37159199999985</v>
      </c>
    </row>
    <row r="4" spans="1:8" x14ac:dyDescent="0.25">
      <c r="A4" t="s">
        <v>3</v>
      </c>
      <c r="B4" s="7">
        <v>1952</v>
      </c>
      <c r="C4" s="7">
        <v>38</v>
      </c>
      <c r="D4" s="7">
        <v>9</v>
      </c>
      <c r="E4" s="7">
        <f t="shared" si="0"/>
        <v>5051.2000000000007</v>
      </c>
      <c r="F4" s="7">
        <v>8598</v>
      </c>
      <c r="G4" s="2">
        <f t="shared" si="1"/>
        <v>0.58748546173528737</v>
      </c>
      <c r="H4" s="7">
        <v>243.89033400000008</v>
      </c>
    </row>
    <row r="5" spans="1:8" x14ac:dyDescent="0.25">
      <c r="A5" t="s">
        <v>4</v>
      </c>
      <c r="B5" s="7">
        <v>1541</v>
      </c>
      <c r="C5" s="7">
        <v>41</v>
      </c>
      <c r="D5" s="7">
        <v>7</v>
      </c>
      <c r="E5" s="7">
        <f t="shared" si="0"/>
        <v>4004.0000000000005</v>
      </c>
      <c r="F5" s="7">
        <v>12667</v>
      </c>
      <c r="G5" s="2">
        <f t="shared" si="1"/>
        <v>0.31609694481724171</v>
      </c>
      <c r="H5" s="7">
        <v>192.98564200000007</v>
      </c>
    </row>
    <row r="6" spans="1:8" x14ac:dyDescent="0.25">
      <c r="A6" t="s">
        <v>5</v>
      </c>
      <c r="B6" s="7">
        <v>2036</v>
      </c>
      <c r="C6" s="7">
        <v>53</v>
      </c>
      <c r="D6" s="7"/>
      <c r="E6" s="7">
        <f t="shared" si="0"/>
        <v>4595.8000000000011</v>
      </c>
      <c r="F6" s="7">
        <v>6628</v>
      </c>
      <c r="G6" s="2">
        <f t="shared" si="1"/>
        <v>0.69339167169583604</v>
      </c>
      <c r="H6" s="7">
        <v>228.30609200000001</v>
      </c>
    </row>
    <row r="7" spans="1:8" x14ac:dyDescent="0.25">
      <c r="A7" t="s">
        <v>6</v>
      </c>
      <c r="B7" s="7">
        <v>2006</v>
      </c>
      <c r="C7" s="7">
        <v>72</v>
      </c>
      <c r="D7" s="7">
        <v>1</v>
      </c>
      <c r="E7" s="7">
        <f t="shared" si="0"/>
        <v>4646.4000000000005</v>
      </c>
      <c r="F7" s="7">
        <v>12875</v>
      </c>
      <c r="G7" s="2">
        <f t="shared" si="1"/>
        <v>0.3608854368932039</v>
      </c>
      <c r="H7" s="7">
        <v>230.50114600000009</v>
      </c>
    </row>
    <row r="8" spans="1:8" x14ac:dyDescent="0.25">
      <c r="A8" t="s">
        <v>7</v>
      </c>
      <c r="B8" s="7">
        <v>1935</v>
      </c>
      <c r="C8" s="7">
        <v>56</v>
      </c>
      <c r="D8" s="7">
        <v>5</v>
      </c>
      <c r="E8" s="7">
        <f t="shared" si="0"/>
        <v>4754.2</v>
      </c>
      <c r="F8" s="7">
        <v>9143</v>
      </c>
      <c r="G8" s="2">
        <f t="shared" si="1"/>
        <v>0.51998250027343318</v>
      </c>
      <c r="H8" s="7">
        <v>231.52853799999997</v>
      </c>
    </row>
    <row r="9" spans="1:8" x14ac:dyDescent="0.25">
      <c r="A9" t="s">
        <v>8</v>
      </c>
      <c r="B9" s="7">
        <v>979</v>
      </c>
      <c r="C9" s="7">
        <v>82</v>
      </c>
      <c r="D9" s="7">
        <v>4</v>
      </c>
      <c r="E9" s="7">
        <f t="shared" si="0"/>
        <v>2633.4</v>
      </c>
      <c r="F9" s="7">
        <v>9951</v>
      </c>
      <c r="G9" s="2">
        <f t="shared" si="1"/>
        <v>0.26463671992764548</v>
      </c>
      <c r="H9" s="7">
        <v>125.55509199999997</v>
      </c>
    </row>
    <row r="10" spans="1:8" x14ac:dyDescent="0.25">
      <c r="A10" t="s">
        <v>9</v>
      </c>
      <c r="B10" s="7">
        <v>2628</v>
      </c>
      <c r="C10" s="7">
        <v>64</v>
      </c>
      <c r="D10" s="7">
        <v>26</v>
      </c>
      <c r="E10" s="7">
        <f t="shared" si="0"/>
        <v>7867.2000000000007</v>
      </c>
      <c r="F10" s="7">
        <v>10831</v>
      </c>
      <c r="G10" s="2">
        <f t="shared" si="1"/>
        <v>0.72635952358969635</v>
      </c>
      <c r="H10" s="7">
        <v>322.19603799999993</v>
      </c>
    </row>
    <row r="11" spans="1:8" x14ac:dyDescent="0.25">
      <c r="A11" t="s">
        <v>10</v>
      </c>
      <c r="B11" s="7">
        <v>2815</v>
      </c>
      <c r="C11" s="7">
        <v>13</v>
      </c>
      <c r="D11" s="7"/>
      <c r="E11" s="7">
        <f t="shared" si="0"/>
        <v>6221.6000000000013</v>
      </c>
      <c r="F11" s="7">
        <v>13227</v>
      </c>
      <c r="G11" s="2">
        <f t="shared" si="1"/>
        <v>0.47037121040296376</v>
      </c>
      <c r="H11" s="7">
        <v>316.51124599999991</v>
      </c>
    </row>
    <row r="12" spans="1:8" x14ac:dyDescent="0.25">
      <c r="A12" t="s">
        <v>11</v>
      </c>
      <c r="B12" s="7">
        <v>1393</v>
      </c>
      <c r="C12" s="7">
        <v>38</v>
      </c>
      <c r="D12" s="7">
        <v>7</v>
      </c>
      <c r="E12" s="7">
        <f t="shared" si="0"/>
        <v>3671.8</v>
      </c>
      <c r="F12" s="7">
        <v>10873</v>
      </c>
      <c r="G12" s="2">
        <f t="shared" si="1"/>
        <v>0.33769888715166008</v>
      </c>
      <c r="H12" s="7">
        <v>177.86998800000003</v>
      </c>
    </row>
    <row r="13" spans="1:8" x14ac:dyDescent="0.25">
      <c r="A13" t="s">
        <v>12</v>
      </c>
      <c r="B13" s="7">
        <v>3333</v>
      </c>
      <c r="C13" s="7">
        <v>242</v>
      </c>
      <c r="D13" s="7">
        <v>12</v>
      </c>
      <c r="E13" s="7">
        <f t="shared" si="0"/>
        <v>8762.6</v>
      </c>
      <c r="F13" s="7">
        <v>24812</v>
      </c>
      <c r="G13" s="2">
        <f t="shared" si="1"/>
        <v>0.35315976140577143</v>
      </c>
      <c r="H13" s="7">
        <v>413.75178800000009</v>
      </c>
    </row>
    <row r="14" spans="1:8" x14ac:dyDescent="0.25">
      <c r="A14" t="s">
        <v>13</v>
      </c>
      <c r="B14" s="7">
        <v>1377</v>
      </c>
      <c r="C14" s="7">
        <v>61</v>
      </c>
      <c r="D14" s="7">
        <v>1</v>
      </c>
      <c r="E14" s="7">
        <f t="shared" si="0"/>
        <v>3238.4</v>
      </c>
      <c r="F14" s="7">
        <v>7679</v>
      </c>
      <c r="G14" s="2">
        <f t="shared" si="1"/>
        <v>0.42172157833051177</v>
      </c>
      <c r="H14" s="7">
        <v>158.78939200000005</v>
      </c>
    </row>
    <row r="15" spans="1:8" x14ac:dyDescent="0.25">
      <c r="A15" t="s">
        <v>14</v>
      </c>
      <c r="B15" s="7">
        <v>1378</v>
      </c>
      <c r="C15" s="7">
        <v>3</v>
      </c>
      <c r="D15" s="7"/>
      <c r="E15" s="7">
        <f t="shared" si="0"/>
        <v>3038.2000000000003</v>
      </c>
      <c r="F15" s="7">
        <v>6073</v>
      </c>
      <c r="G15" s="2">
        <f t="shared" si="1"/>
        <v>0.50027992754816408</v>
      </c>
      <c r="H15" s="7">
        <v>152.56999999999996</v>
      </c>
    </row>
    <row r="16" spans="1:8" x14ac:dyDescent="0.25">
      <c r="A16" t="s">
        <v>15</v>
      </c>
      <c r="B16" s="7">
        <v>1098</v>
      </c>
      <c r="C16" s="7">
        <v>31</v>
      </c>
      <c r="D16" s="7"/>
      <c r="E16" s="7">
        <f t="shared" si="0"/>
        <v>2483.8000000000002</v>
      </c>
      <c r="F16" s="7">
        <v>6106</v>
      </c>
      <c r="G16" s="2">
        <f t="shared" si="1"/>
        <v>0.40678021618080579</v>
      </c>
      <c r="H16" s="7">
        <v>123.02124599999999</v>
      </c>
    </row>
    <row r="17" spans="1:8" x14ac:dyDescent="0.25">
      <c r="A17" t="s">
        <v>16</v>
      </c>
      <c r="B17" s="7">
        <v>1412</v>
      </c>
      <c r="C17" s="7">
        <v>41</v>
      </c>
      <c r="D17" s="7">
        <v>1</v>
      </c>
      <c r="E17" s="7">
        <f t="shared" si="0"/>
        <v>3271.4</v>
      </c>
      <c r="F17" s="7">
        <v>13150</v>
      </c>
      <c r="G17" s="2">
        <f t="shared" si="1"/>
        <v>0.24877566539923954</v>
      </c>
      <c r="H17" s="7">
        <v>159.93339200000003</v>
      </c>
    </row>
    <row r="18" spans="1:8" x14ac:dyDescent="0.25">
      <c r="A18" t="s">
        <v>17</v>
      </c>
      <c r="B18" s="7">
        <v>2123</v>
      </c>
      <c r="C18" s="7">
        <v>103</v>
      </c>
      <c r="D18" s="7">
        <v>3</v>
      </c>
      <c r="E18" s="7">
        <f t="shared" si="0"/>
        <v>5121.6000000000004</v>
      </c>
      <c r="F18" s="7">
        <v>11991</v>
      </c>
      <c r="G18" s="2">
        <f t="shared" si="1"/>
        <v>0.42712034025519141</v>
      </c>
      <c r="H18" s="7">
        <v>248.70888799999994</v>
      </c>
    </row>
    <row r="19" spans="1:8" x14ac:dyDescent="0.25">
      <c r="A19" t="s">
        <v>18</v>
      </c>
      <c r="B19" s="7">
        <v>1898</v>
      </c>
      <c r="C19" s="7">
        <v>61</v>
      </c>
      <c r="D19" s="7">
        <v>6</v>
      </c>
      <c r="E19" s="7">
        <f t="shared" si="0"/>
        <v>4758.6000000000004</v>
      </c>
      <c r="F19" s="7">
        <v>7723</v>
      </c>
      <c r="G19" s="2">
        <f t="shared" si="1"/>
        <v>0.61615952350123016</v>
      </c>
      <c r="H19" s="7">
        <v>227.35917600000002</v>
      </c>
    </row>
    <row r="20" spans="1:8" x14ac:dyDescent="0.25">
      <c r="A20" t="s">
        <v>19</v>
      </c>
      <c r="B20" s="7">
        <v>4599</v>
      </c>
      <c r="C20" s="7">
        <v>83</v>
      </c>
      <c r="D20" s="7">
        <v>12</v>
      </c>
      <c r="E20" s="7">
        <f t="shared" si="0"/>
        <v>11198.000000000002</v>
      </c>
      <c r="F20" s="7">
        <v>21135</v>
      </c>
      <c r="G20" s="2">
        <f t="shared" si="1"/>
        <v>0.52983203217411889</v>
      </c>
      <c r="H20" s="7">
        <v>544.34892100000002</v>
      </c>
    </row>
    <row r="21" spans="1:8" x14ac:dyDescent="0.25">
      <c r="B21" s="7">
        <f>SUBTOTAL(109,Tableau1[Composteur de jardin])</f>
        <v>44826</v>
      </c>
      <c r="C21" s="7">
        <f>SUBTOTAL(109,Tableau1[Lombricomposteur])</f>
        <v>2413</v>
      </c>
      <c r="D21" s="7">
        <f>SUBTOTAL(109,Tableau1[Composteur partagé])</f>
        <v>107</v>
      </c>
      <c r="E21" s="7">
        <f>SUBTOTAL(109,Tableau1[Population desservie])</f>
        <v>111929.40000000002</v>
      </c>
      <c r="F21" s="7">
        <f>SUBTOTAL(109,Tableau1[Pop Insee 2024])</f>
        <v>347597</v>
      </c>
      <c r="G21" s="8">
        <f>+Tableau1[[#Totals],[Population desservie]]/Tableau1[[#Totals],[Pop Insee 2024]]</f>
        <v>0.32200910824892054</v>
      </c>
      <c r="H21" s="7">
        <f>SUBTOTAL(109,Tableau1[tonnage détourné])</f>
        <v>5348.3277950000002</v>
      </c>
    </row>
  </sheetData>
  <pageMargins left="0.7" right="0.7" top="0.75" bottom="0.75" header="0.3" footer="0.3"/>
  <pageSetup paperSize="9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689767A46C54BBF5C3DF88F0D93E7" ma:contentTypeVersion="14" ma:contentTypeDescription="Crée un document." ma:contentTypeScope="" ma:versionID="159dd0a06191f981cf82bdb73df8344f">
  <xsd:schema xmlns:xsd="http://www.w3.org/2001/XMLSchema" xmlns:xs="http://www.w3.org/2001/XMLSchema" xmlns:p="http://schemas.microsoft.com/office/2006/metadata/properties" xmlns:ns2="963194fd-af79-4ce4-a0c7-a81ba9ca8275" xmlns:ns3="043b390c-5549-4814-bee7-e6837a05d3d2" targetNamespace="http://schemas.microsoft.com/office/2006/metadata/properties" ma:root="true" ma:fieldsID="b2ba0c96046da093f5b8d290ab9ea758" ns2:_="" ns3:_="">
    <xsd:import namespace="963194fd-af79-4ce4-a0c7-a81ba9ca8275"/>
    <xsd:import namespace="043b390c-5549-4814-bee7-e6837a05d3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194fd-af79-4ce4-a0c7-a81ba9ca8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e482c180-1f7f-4ee6-bf1d-871195c60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b390c-5549-4814-bee7-e6837a05d3d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f157896-b676-40d2-9ff2-fc4754c9ea5e}" ma:internalName="TaxCatchAll" ma:showField="CatchAllData" ma:web="043b390c-5549-4814-bee7-e6837a05d3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3b390c-5549-4814-bee7-e6837a05d3d2" xsi:nil="true"/>
    <lcf76f155ced4ddcb4097134ff3c332f xmlns="963194fd-af79-4ce4-a0c7-a81ba9ca827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FE11EB-E51A-402E-96E6-932C7ECBFC5C}"/>
</file>

<file path=customXml/itemProps2.xml><?xml version="1.0" encoding="utf-8"?>
<ds:datastoreItem xmlns:ds="http://schemas.openxmlformats.org/officeDocument/2006/customXml" ds:itemID="{9A4C0C74-533C-49FE-8629-21FDFC844238}"/>
</file>

<file path=customXml/itemProps3.xml><?xml version="1.0" encoding="utf-8"?>
<ds:datastoreItem xmlns:ds="http://schemas.openxmlformats.org/officeDocument/2006/customXml" ds:itemID="{8BFF1EDE-522E-4FF9-BD37-544376ED6B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Marchioni</dc:creator>
  <cp:lastModifiedBy>Pauline Marchioni</cp:lastModifiedBy>
  <dcterms:created xsi:type="dcterms:W3CDTF">2025-05-05T11:35:43Z</dcterms:created>
  <dcterms:modified xsi:type="dcterms:W3CDTF">2025-05-05T12:07:49Z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0x010100F72689767A46C54BBF5C3DF88F0D93E7</vt:lpwstr>
  </property>
</Properties>
</file>